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/>
  </bookViews>
  <sheets>
    <sheet name="Feuil1" sheetId="1" r:id="rId1"/>
  </sheets>
  <definedNames>
    <definedName name="_xlnm.Print_Area" localSheetId="0">Feuil1!$A$1:$V$41</definedName>
  </definedNames>
  <calcPr calcId="124519"/>
</workbook>
</file>

<file path=xl/calcChain.xml><?xml version="1.0" encoding="utf-8"?>
<calcChain xmlns="http://schemas.openxmlformats.org/spreadsheetml/2006/main">
  <c r="Q30" i="1"/>
  <c r="S33"/>
  <c r="Q35"/>
  <c r="Q34"/>
  <c r="Q33"/>
  <c r="R30"/>
  <c r="Q29"/>
  <c r="R29" s="1"/>
  <c r="E29"/>
  <c r="E31"/>
  <c r="Q31"/>
  <c r="R31" s="1"/>
  <c r="Q32"/>
  <c r="R32" s="1"/>
  <c r="Q28"/>
  <c r="R28" s="1"/>
  <c r="R27"/>
  <c r="Q27"/>
  <c r="E27"/>
  <c r="Q16"/>
  <c r="R16" s="1"/>
  <c r="Q17"/>
  <c r="R17" s="1"/>
  <c r="Q15"/>
  <c r="R15" s="1"/>
  <c r="Q14"/>
  <c r="R14" s="1"/>
  <c r="S27" l="1"/>
  <c r="T27" s="1"/>
  <c r="S31"/>
  <c r="S29"/>
  <c r="T29" s="1"/>
  <c r="S16"/>
  <c r="T16" s="1"/>
  <c r="S14"/>
  <c r="T14" s="1"/>
  <c r="Q21"/>
  <c r="Q36"/>
  <c r="S36" s="1"/>
  <c r="E36"/>
  <c r="R35"/>
  <c r="R34"/>
  <c r="E33"/>
  <c r="T31" l="1"/>
  <c r="U27"/>
  <c r="R21"/>
  <c r="R33"/>
  <c r="R36"/>
  <c r="T36" s="1"/>
  <c r="V27" l="1"/>
  <c r="T33"/>
  <c r="Q18"/>
  <c r="Q25" l="1"/>
  <c r="Q22"/>
  <c r="Q23"/>
  <c r="R23" s="1"/>
  <c r="Q24"/>
  <c r="R24" s="1"/>
  <c r="Q19"/>
  <c r="R19" s="1"/>
  <c r="Q20"/>
  <c r="R18"/>
  <c r="R25" l="1"/>
  <c r="S25"/>
  <c r="R22"/>
  <c r="S21"/>
  <c r="R20"/>
  <c r="S18"/>
  <c r="U14" l="1"/>
  <c r="D40" s="1"/>
  <c r="T25"/>
  <c r="T18"/>
  <c r="T21"/>
  <c r="V14" l="1"/>
  <c r="J40" s="1"/>
  <c r="R40" s="1"/>
</calcChain>
</file>

<file path=xl/sharedStrings.xml><?xml version="1.0" encoding="utf-8"?>
<sst xmlns="http://schemas.openxmlformats.org/spreadsheetml/2006/main" count="88" uniqueCount="64">
  <si>
    <t>Béton Armé 1</t>
  </si>
  <si>
    <t>Charpente Métallique</t>
  </si>
  <si>
    <t>Mécanique des Sols 2</t>
  </si>
  <si>
    <t>TP Topographie</t>
  </si>
  <si>
    <t>TP Mécanique des sols 2</t>
  </si>
  <si>
    <t>Topographie 2</t>
  </si>
  <si>
    <t>Procédés généraux de construction/ Normes et règlements</t>
  </si>
  <si>
    <t>moy</t>
  </si>
  <si>
    <t>UE</t>
  </si>
  <si>
    <t>UEM 3.2</t>
  </si>
  <si>
    <t>Calcul des Structures</t>
  </si>
  <si>
    <t>Constructions Métalliques</t>
  </si>
  <si>
    <t>Béton Armé 2</t>
  </si>
  <si>
    <t>Fondations et ouvrages Géotechniques</t>
  </si>
  <si>
    <t>Voiries et Réseaux Divers</t>
  </si>
  <si>
    <t xml:space="preserve">UED 3.2  </t>
  </si>
  <si>
    <t>UET 3.2</t>
  </si>
  <si>
    <t>Coef</t>
  </si>
  <si>
    <t>Cont</t>
  </si>
  <si>
    <t>Projet professionnel et Gestion de l’entreprise</t>
  </si>
  <si>
    <t>Unité d'enseignement (UE)</t>
  </si>
  <si>
    <t>Matière(s) constitutive(s) de l'unité d'enseignement</t>
  </si>
  <si>
    <t>Résultats obtenus</t>
  </si>
  <si>
    <t>Matière</t>
  </si>
  <si>
    <t>Semestre</t>
  </si>
  <si>
    <t>Semestre 5</t>
  </si>
  <si>
    <t>Nature</t>
  </si>
  <si>
    <t>Intitulé</t>
  </si>
  <si>
    <t>Crd</t>
  </si>
  <si>
    <t>Intitulé(s)</t>
  </si>
  <si>
    <t>Moy</t>
  </si>
  <si>
    <t>Fondamentale</t>
  </si>
  <si>
    <t>Méthodologie</t>
  </si>
  <si>
    <t>Découverte</t>
  </si>
  <si>
    <t>Semestre 6</t>
  </si>
  <si>
    <t>Transversale</t>
  </si>
  <si>
    <t>Crd.</t>
  </si>
  <si>
    <t>Université IBN KHALDOUN - TIARET-</t>
  </si>
  <si>
    <t>Faculté : Sciences Appliquées</t>
  </si>
  <si>
    <t>Département: Génie Civil</t>
  </si>
  <si>
    <t>Simulateur De Calcul - Relevé de Note</t>
  </si>
  <si>
    <t>Nom et Prenom</t>
  </si>
  <si>
    <t>Date de naissance:</t>
  </si>
  <si>
    <t>à</t>
  </si>
  <si>
    <t>Moyenne annuelle:</t>
  </si>
  <si>
    <t>Credit annuel</t>
  </si>
  <si>
    <t>Resultat:</t>
  </si>
  <si>
    <t>3ième année Licence (Genie Civil)</t>
  </si>
  <si>
    <t xml:space="preserve">UEF 3.1.1                                </t>
  </si>
  <si>
    <t xml:space="preserve">UEF 3.1.2 </t>
  </si>
  <si>
    <t xml:space="preserve">UEM 3.1  </t>
  </si>
  <si>
    <t xml:space="preserve">UED 3.1                  </t>
  </si>
  <si>
    <t>UET 3.1</t>
  </si>
  <si>
    <t xml:space="preserve">UEF 3.2.1                                </t>
  </si>
  <si>
    <t>UEF 3.2.2</t>
  </si>
  <si>
    <t xml:space="preserve">Hydraulique générale </t>
  </si>
  <si>
    <t xml:space="preserve">Matériaux de Construction 2 </t>
  </si>
  <si>
    <t xml:space="preserve"> Résistance des Matériaux 2</t>
  </si>
  <si>
    <t xml:space="preserve">Dessin du BTP </t>
  </si>
  <si>
    <t xml:space="preserve">TP Matériaux de Construction2 </t>
  </si>
  <si>
    <t xml:space="preserve">Organisation des chantiers </t>
  </si>
  <si>
    <t xml:space="preserve">Calcul assisté par ordinateur </t>
  </si>
  <si>
    <t>Métré et Estimation des Prix</t>
  </si>
  <si>
    <t xml:space="preserve">Projet de fin de cycle
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</si>
</sst>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mbria"/>
      <family val="1"/>
    </font>
    <font>
      <b/>
      <sz val="8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  <font>
      <b/>
      <sz val="8"/>
      <color rgb="FFFF0000"/>
      <name val="Cambria"/>
      <family val="1"/>
      <scheme val="major"/>
    </font>
    <font>
      <b/>
      <sz val="8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Arial"/>
      <family val="2"/>
    </font>
    <font>
      <b/>
      <sz val="12"/>
      <color rgb="FFFF0000"/>
      <name val="Cambria"/>
      <family val="1"/>
      <scheme val="major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</font>
    <font>
      <b/>
      <sz val="14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10" fillId="0" borderId="0" xfId="0" applyFont="1" applyAlignment="1"/>
    <xf numFmtId="164" fontId="9" fillId="0" borderId="0" xfId="0" applyNumberFormat="1" applyFont="1"/>
    <xf numFmtId="0" fontId="2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4" fontId="16" fillId="0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textRotation="90" wrapText="1"/>
    </xf>
    <xf numFmtId="164" fontId="6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2" fontId="22" fillId="0" borderId="0" xfId="0" applyNumberFormat="1" applyFont="1" applyBorder="1" applyAlignment="1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23" fillId="0" borderId="0" xfId="0" applyFont="1" applyAlignment="1"/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 applyFill="1" applyAlignment="1"/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19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2" fontId="12" fillId="0" borderId="0" xfId="0" applyNumberFormat="1" applyFont="1" applyAlignment="1">
      <alignment horizontal="center"/>
    </xf>
    <xf numFmtId="0" fontId="29" fillId="0" borderId="14" xfId="0" applyFont="1" applyFill="1" applyBorder="1" applyAlignment="1">
      <alignment horizontal="left" vertical="center"/>
    </xf>
    <xf numFmtId="49" fontId="29" fillId="0" borderId="11" xfId="0" applyNumberFormat="1" applyFont="1" applyFill="1" applyBorder="1" applyAlignment="1">
      <alignment horizontal="left" vertical="center"/>
    </xf>
    <xf numFmtId="1" fontId="29" fillId="0" borderId="11" xfId="0" applyNumberFormat="1" applyFont="1" applyFill="1" applyBorder="1" applyAlignment="1">
      <alignment horizontal="center" vertical="center"/>
    </xf>
    <xf numFmtId="2" fontId="23" fillId="3" borderId="11" xfId="0" applyNumberFormat="1" applyFont="1" applyFill="1" applyBorder="1" applyAlignment="1" applyProtection="1">
      <alignment horizontal="center" vertical="center"/>
      <protection locked="0"/>
    </xf>
    <xf numFmtId="2" fontId="23" fillId="0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 applyProtection="1">
      <alignment horizontal="center" vertical="center"/>
      <protection locked="0"/>
    </xf>
    <xf numFmtId="2" fontId="23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left" vertical="center"/>
    </xf>
    <xf numFmtId="1" fontId="29" fillId="0" borderId="14" xfId="0" applyNumberFormat="1" applyFont="1" applyFill="1" applyBorder="1" applyAlignment="1">
      <alignment horizontal="center" vertical="center"/>
    </xf>
    <xf numFmtId="2" fontId="23" fillId="3" borderId="14" xfId="0" applyNumberFormat="1" applyFont="1" applyFill="1" applyBorder="1" applyAlignment="1" applyProtection="1">
      <alignment horizontal="center" vertical="center"/>
      <protection locked="0"/>
    </xf>
    <xf numFmtId="1" fontId="23" fillId="0" borderId="14" xfId="0" applyNumberFormat="1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textRotation="90"/>
    </xf>
    <xf numFmtId="0" fontId="29" fillId="0" borderId="18" xfId="0" applyFont="1" applyFill="1" applyBorder="1" applyAlignment="1">
      <alignment horizontal="left" vertical="center"/>
    </xf>
    <xf numFmtId="49" fontId="29" fillId="0" borderId="18" xfId="0" applyNumberFormat="1" applyFont="1" applyFill="1" applyBorder="1" applyAlignment="1">
      <alignment horizontal="left" vertical="center"/>
    </xf>
    <xf numFmtId="1" fontId="29" fillId="0" borderId="18" xfId="0" applyNumberFormat="1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left" vertical="center"/>
    </xf>
    <xf numFmtId="2" fontId="23" fillId="0" borderId="18" xfId="0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/>
    </xf>
    <xf numFmtId="1" fontId="28" fillId="0" borderId="14" xfId="0" applyNumberFormat="1" applyFont="1" applyFill="1" applyBorder="1" applyAlignment="1">
      <alignment horizontal="center" vertical="top"/>
    </xf>
    <xf numFmtId="1" fontId="28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2" fontId="25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2" borderId="1" xfId="0" applyFont="1" applyFill="1" applyBorder="1" applyAlignment="1">
      <alignment horizontal="left" vertical="center"/>
    </xf>
    <xf numFmtId="0" fontId="28" fillId="2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28" fillId="2" borderId="14" xfId="0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/>
    <xf numFmtId="2" fontId="21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center" vertical="center"/>
    </xf>
    <xf numFmtId="1" fontId="23" fillId="0" borderId="15" xfId="0" applyNumberFormat="1" applyFont="1" applyFill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center" vertical="center" textRotation="90"/>
    </xf>
    <xf numFmtId="0" fontId="28" fillId="0" borderId="13" xfId="0" applyFont="1" applyBorder="1" applyAlignment="1">
      <alignment horizontal="center" vertical="center" textRotation="90"/>
    </xf>
    <xf numFmtId="0" fontId="29" fillId="0" borderId="1" xfId="0" applyFont="1" applyFill="1" applyBorder="1" applyAlignment="1">
      <alignment horizontal="left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9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5" fillId="0" borderId="0" xfId="0" applyFont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29" fillId="0" borderId="11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29" fillId="0" borderId="22" xfId="0" applyFont="1" applyFill="1" applyBorder="1" applyAlignment="1">
      <alignment horizontal="left" vertical="center"/>
    </xf>
    <xf numFmtId="49" fontId="29" fillId="0" borderId="2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23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univ-tiaret.dz/images/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0</xdr:row>
      <xdr:rowOff>95250</xdr:rowOff>
    </xdr:from>
    <xdr:to>
      <xdr:col>21</xdr:col>
      <xdr:colOff>235170</xdr:colOff>
      <xdr:row>4</xdr:row>
      <xdr:rowOff>30675</xdr:rowOff>
    </xdr:to>
    <xdr:pic>
      <xdr:nvPicPr>
        <xdr:cNvPr id="7" name="Image 10" descr="http://www.univ-tiaret.dz/images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81850" y="95250"/>
          <a:ext cx="1244820" cy="621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38100</xdr:colOff>
      <xdr:row>0</xdr:row>
      <xdr:rowOff>66675</xdr:rowOff>
    </xdr:from>
    <xdr:to>
      <xdr:col>3</xdr:col>
      <xdr:colOff>0</xdr:colOff>
      <xdr:row>4</xdr:row>
      <xdr:rowOff>2100</xdr:rowOff>
    </xdr:to>
    <xdr:pic>
      <xdr:nvPicPr>
        <xdr:cNvPr id="8" name="Image 10" descr="http://www.univ-tiaret.dz/images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80975" y="66675"/>
          <a:ext cx="1244820" cy="811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view="pageBreakPreview" topLeftCell="A16" zoomScaleSheetLayoutView="100" workbookViewId="0">
      <selection activeCell="U39" sqref="U39"/>
    </sheetView>
  </sheetViews>
  <sheetFormatPr baseColWidth="10" defaultRowHeight="15"/>
  <cols>
    <col min="1" max="1" width="2.140625" customWidth="1"/>
    <col min="2" max="2" width="11.7109375" style="1" customWidth="1"/>
    <col min="3" max="3" width="17" style="2" bestFit="1" customWidth="1"/>
    <col min="4" max="4" width="5.140625" style="2" customWidth="1"/>
    <col min="5" max="5" width="4.7109375" style="2" customWidth="1"/>
    <col min="6" max="7" width="4.42578125" style="4" customWidth="1"/>
    <col min="8" max="9" width="4.85546875" style="4" customWidth="1"/>
    <col min="10" max="10" width="3.85546875" style="4" customWidth="1"/>
    <col min="11" max="11" width="6.7109375" style="4" customWidth="1"/>
    <col min="12" max="12" width="11.5703125" style="4" customWidth="1"/>
    <col min="13" max="13" width="5.28515625" style="3" customWidth="1"/>
    <col min="14" max="14" width="4.5703125" style="3" customWidth="1"/>
    <col min="15" max="17" width="7" style="3" bestFit="1" customWidth="1"/>
    <col min="18" max="18" width="4.7109375" style="3" customWidth="1"/>
    <col min="19" max="19" width="7" bestFit="1" customWidth="1"/>
    <col min="20" max="20" width="4.140625" style="3" customWidth="1"/>
    <col min="21" max="21" width="7" bestFit="1" customWidth="1"/>
    <col min="22" max="22" width="5.28515625" bestFit="1" customWidth="1"/>
    <col min="23" max="23" width="4.7109375" customWidth="1"/>
    <col min="24" max="24" width="5.140625" customWidth="1"/>
    <col min="25" max="25" width="6" customWidth="1"/>
    <col min="26" max="26" width="5.140625" customWidth="1"/>
    <col min="27" max="27" width="5.85546875" customWidth="1"/>
    <col min="28" max="28" width="4.140625" customWidth="1"/>
  </cols>
  <sheetData>
    <row r="1" spans="1:28" ht="17.25" customHeight="1">
      <c r="A1" s="1"/>
      <c r="B1" s="171" t="s">
        <v>37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/>
    </row>
    <row r="2" spans="1:28" ht="17.25" customHeight="1">
      <c r="A2" s="43"/>
      <c r="B2" s="124" t="s">
        <v>38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/>
    </row>
    <row r="3" spans="1:28" ht="17.25" customHeight="1">
      <c r="A3" s="43"/>
      <c r="B3" s="124" t="s">
        <v>39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/>
    </row>
    <row r="4" spans="1:28" ht="17.25" customHeight="1">
      <c r="A4" s="43"/>
      <c r="B4" s="124" t="s">
        <v>47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/>
    </row>
    <row r="5" spans="1:28" ht="20.25" customHeight="1">
      <c r="A5" s="19"/>
      <c r="B5" s="124" t="s">
        <v>40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/>
    </row>
    <row r="6" spans="1:28" ht="14.1" customHeight="1">
      <c r="A6" s="19"/>
      <c r="B6" s="19"/>
      <c r="C6" s="19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/>
    </row>
    <row r="7" spans="1:28" s="48" customFormat="1" ht="14.1" customHeight="1">
      <c r="A7" s="64"/>
      <c r="B7" s="172" t="s">
        <v>41</v>
      </c>
      <c r="C7" s="172"/>
      <c r="D7" s="65"/>
      <c r="E7" s="107"/>
      <c r="F7" s="107"/>
      <c r="G7" s="107"/>
      <c r="H7" s="107"/>
      <c r="I7" s="108" t="s">
        <v>42</v>
      </c>
      <c r="J7" s="109"/>
      <c r="K7" s="107"/>
      <c r="L7" s="107"/>
      <c r="M7" s="107"/>
      <c r="N7" s="107"/>
      <c r="O7" s="66" t="s">
        <v>43</v>
      </c>
      <c r="P7" s="107"/>
      <c r="Q7" s="107"/>
      <c r="R7" s="107"/>
      <c r="S7" s="107"/>
    </row>
    <row r="8" spans="1:28" ht="14.1" customHeight="1">
      <c r="A8" s="19"/>
      <c r="B8" s="33"/>
      <c r="C8" s="33"/>
      <c r="D8" s="33"/>
      <c r="E8" s="33"/>
      <c r="F8" s="36"/>
      <c r="G8" s="36"/>
      <c r="H8" s="36"/>
      <c r="I8" s="36"/>
      <c r="J8" s="36"/>
      <c r="K8" s="13"/>
      <c r="L8" s="34"/>
      <c r="M8" s="34"/>
      <c r="N8" s="34"/>
      <c r="O8" s="34"/>
      <c r="P8" s="34"/>
      <c r="Q8" s="34"/>
      <c r="R8" s="34"/>
      <c r="S8" s="35"/>
      <c r="T8"/>
    </row>
    <row r="9" spans="1:28" ht="14.1" customHeight="1">
      <c r="B9" s="110"/>
      <c r="C9" s="11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45"/>
      <c r="Q9" s="46"/>
      <c r="R9" s="30"/>
      <c r="S9" s="30"/>
      <c r="T9"/>
    </row>
    <row r="10" spans="1:28" ht="5.25" customHeight="1">
      <c r="B10" s="19"/>
      <c r="C10" s="168"/>
      <c r="D10" s="168"/>
      <c r="E10" s="168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3"/>
      <c r="R10" s="149"/>
      <c r="S10" s="149"/>
      <c r="T10" s="149"/>
      <c r="U10" s="149"/>
      <c r="V10" s="35"/>
      <c r="W10" s="16"/>
      <c r="X10" s="176"/>
      <c r="Y10" s="176"/>
      <c r="Z10" s="176"/>
      <c r="AA10" s="176"/>
      <c r="AB10" s="176"/>
    </row>
    <row r="11" spans="1:28" ht="12.75" customHeight="1">
      <c r="A11" s="62"/>
      <c r="B11" s="162" t="s">
        <v>20</v>
      </c>
      <c r="C11" s="163"/>
      <c r="D11" s="163"/>
      <c r="E11" s="164"/>
      <c r="F11" s="156" t="s">
        <v>21</v>
      </c>
      <c r="G11" s="157"/>
      <c r="H11" s="157"/>
      <c r="I11" s="157"/>
      <c r="J11" s="157"/>
      <c r="K11" s="157"/>
      <c r="L11" s="157"/>
      <c r="M11" s="157"/>
      <c r="N11" s="158"/>
      <c r="O11" s="131" t="s">
        <v>22</v>
      </c>
      <c r="P11" s="132"/>
      <c r="Q11" s="132"/>
      <c r="R11" s="132"/>
      <c r="S11" s="132"/>
      <c r="T11" s="132"/>
      <c r="U11" s="132"/>
      <c r="V11" s="133"/>
      <c r="W11" s="20"/>
    </row>
    <row r="12" spans="1:28" ht="18.75" customHeight="1">
      <c r="A12" s="62"/>
      <c r="B12" s="165"/>
      <c r="C12" s="166"/>
      <c r="D12" s="166"/>
      <c r="E12" s="167"/>
      <c r="F12" s="159"/>
      <c r="G12" s="160"/>
      <c r="H12" s="160"/>
      <c r="I12" s="160"/>
      <c r="J12" s="160"/>
      <c r="K12" s="160"/>
      <c r="L12" s="160"/>
      <c r="M12" s="160"/>
      <c r="N12" s="161"/>
      <c r="O12" s="131" t="s">
        <v>23</v>
      </c>
      <c r="P12" s="132"/>
      <c r="Q12" s="132"/>
      <c r="R12" s="132"/>
      <c r="S12" s="134" t="s">
        <v>8</v>
      </c>
      <c r="T12" s="135"/>
      <c r="U12" s="134" t="s">
        <v>24</v>
      </c>
      <c r="V12" s="136"/>
      <c r="W12" s="20"/>
    </row>
    <row r="13" spans="1:28" s="1" customFormat="1" ht="16.5" customHeight="1" thickBot="1">
      <c r="A13" s="63"/>
      <c r="B13" s="180" t="s">
        <v>26</v>
      </c>
      <c r="C13" s="181" t="s">
        <v>27</v>
      </c>
      <c r="D13" s="182" t="s">
        <v>17</v>
      </c>
      <c r="E13" s="182" t="s">
        <v>36</v>
      </c>
      <c r="F13" s="183" t="s">
        <v>29</v>
      </c>
      <c r="G13" s="184"/>
      <c r="H13" s="184"/>
      <c r="I13" s="184"/>
      <c r="J13" s="184"/>
      <c r="K13" s="184"/>
      <c r="L13" s="185"/>
      <c r="M13" s="182" t="s">
        <v>17</v>
      </c>
      <c r="N13" s="182" t="s">
        <v>28</v>
      </c>
      <c r="O13" s="180" t="s">
        <v>30</v>
      </c>
      <c r="P13" s="180" t="s">
        <v>18</v>
      </c>
      <c r="Q13" s="182" t="s">
        <v>7</v>
      </c>
      <c r="R13" s="182" t="s">
        <v>28</v>
      </c>
      <c r="S13" s="180" t="s">
        <v>30</v>
      </c>
      <c r="T13" s="182" t="s">
        <v>28</v>
      </c>
      <c r="U13" s="180" t="s">
        <v>30</v>
      </c>
      <c r="V13" s="180" t="s">
        <v>28</v>
      </c>
      <c r="W13" s="10"/>
      <c r="X13" s="10"/>
      <c r="Y13" s="14"/>
      <c r="Z13" s="14"/>
      <c r="AA13" s="14"/>
      <c r="AB13" s="26"/>
    </row>
    <row r="14" spans="1:28" s="1" customFormat="1" ht="16.5" customHeight="1">
      <c r="A14" s="144" t="s">
        <v>25</v>
      </c>
      <c r="B14" s="175" t="s">
        <v>51</v>
      </c>
      <c r="C14" s="76" t="s">
        <v>33</v>
      </c>
      <c r="D14" s="151">
        <v>2</v>
      </c>
      <c r="E14" s="151">
        <v>2</v>
      </c>
      <c r="F14" s="117" t="s">
        <v>55</v>
      </c>
      <c r="G14" s="117"/>
      <c r="H14" s="117"/>
      <c r="I14" s="117"/>
      <c r="J14" s="117"/>
      <c r="K14" s="117"/>
      <c r="L14" s="117"/>
      <c r="M14" s="77">
        <v>1</v>
      </c>
      <c r="N14" s="77">
        <v>1</v>
      </c>
      <c r="O14" s="78">
        <v>0</v>
      </c>
      <c r="P14" s="79"/>
      <c r="Q14" s="79">
        <f>O14</f>
        <v>0</v>
      </c>
      <c r="R14" s="80">
        <f t="shared" ref="R14:R17" si="0">IF(Q14&gt;=10,N14,0)</f>
        <v>0</v>
      </c>
      <c r="S14" s="127">
        <f>(Q14*M14+Q15*M15)/D14</f>
        <v>0</v>
      </c>
      <c r="T14" s="169">
        <f>IF(S14&gt;=10,E14,R14+R15)</f>
        <v>0</v>
      </c>
      <c r="U14" s="127">
        <f>(S14*D14+S16*D16+S18*D18+S21*D21+S25*D25)/(D14+D16+D18+D21+D25)</f>
        <v>0</v>
      </c>
      <c r="V14" s="138">
        <f>IF(U14&gt;=10,30,T14+T16+T18+T21+T25)</f>
        <v>0</v>
      </c>
      <c r="W14" s="10"/>
      <c r="X14" s="10"/>
      <c r="Y14" s="14"/>
      <c r="Z14" s="14"/>
      <c r="AA14" s="14"/>
      <c r="AB14" s="26"/>
    </row>
    <row r="15" spans="1:28" s="1" customFormat="1" ht="16.5" customHeight="1">
      <c r="A15" s="145"/>
      <c r="B15" s="147"/>
      <c r="C15" s="81" t="s">
        <v>33</v>
      </c>
      <c r="D15" s="137"/>
      <c r="E15" s="137"/>
      <c r="F15" s="116" t="s">
        <v>5</v>
      </c>
      <c r="G15" s="116"/>
      <c r="H15" s="116"/>
      <c r="I15" s="116"/>
      <c r="J15" s="116"/>
      <c r="K15" s="116"/>
      <c r="L15" s="116"/>
      <c r="M15" s="82">
        <v>1</v>
      </c>
      <c r="N15" s="82">
        <v>1</v>
      </c>
      <c r="O15" s="83">
        <v>0</v>
      </c>
      <c r="P15" s="84"/>
      <c r="Q15" s="84">
        <f>O15</f>
        <v>0</v>
      </c>
      <c r="R15" s="85">
        <f t="shared" si="0"/>
        <v>0</v>
      </c>
      <c r="S15" s="128"/>
      <c r="T15" s="170"/>
      <c r="U15" s="128"/>
      <c r="V15" s="139"/>
      <c r="W15" s="10"/>
      <c r="X15" s="10"/>
      <c r="Y15" s="14"/>
      <c r="Z15" s="14"/>
      <c r="AA15" s="14"/>
      <c r="AB15" s="26"/>
    </row>
    <row r="16" spans="1:28" s="1" customFormat="1" ht="16.5" customHeight="1">
      <c r="A16" s="145"/>
      <c r="B16" s="147" t="s">
        <v>49</v>
      </c>
      <c r="C16" s="81" t="s">
        <v>31</v>
      </c>
      <c r="D16" s="137">
        <v>3</v>
      </c>
      <c r="E16" s="137">
        <v>6</v>
      </c>
      <c r="F16" s="116" t="s">
        <v>56</v>
      </c>
      <c r="G16" s="116"/>
      <c r="H16" s="116"/>
      <c r="I16" s="116"/>
      <c r="J16" s="116"/>
      <c r="K16" s="116"/>
      <c r="L16" s="116"/>
      <c r="M16" s="82">
        <v>1</v>
      </c>
      <c r="N16" s="82">
        <v>2</v>
      </c>
      <c r="O16" s="83">
        <v>0</v>
      </c>
      <c r="P16" s="84"/>
      <c r="Q16" s="84">
        <f>O16</f>
        <v>0</v>
      </c>
      <c r="R16" s="85">
        <f t="shared" si="0"/>
        <v>0</v>
      </c>
      <c r="S16" s="128">
        <f>(Q16*M16+Q17*M17)/D16</f>
        <v>0</v>
      </c>
      <c r="T16" s="170">
        <f>IF(S16&gt;=10,E16,R16+R17)</f>
        <v>0</v>
      </c>
      <c r="U16" s="128"/>
      <c r="V16" s="139"/>
      <c r="W16" s="10"/>
      <c r="X16" s="10"/>
      <c r="Y16" s="14"/>
      <c r="Z16" s="14"/>
      <c r="AA16" s="14"/>
      <c r="AB16" s="26"/>
    </row>
    <row r="17" spans="1:32" s="1" customFormat="1" ht="16.5" customHeight="1">
      <c r="A17" s="145"/>
      <c r="B17" s="147"/>
      <c r="C17" s="81" t="s">
        <v>31</v>
      </c>
      <c r="D17" s="137"/>
      <c r="E17" s="137"/>
      <c r="F17" s="116" t="s">
        <v>2</v>
      </c>
      <c r="G17" s="116"/>
      <c r="H17" s="116"/>
      <c r="I17" s="116"/>
      <c r="J17" s="116"/>
      <c r="K17" s="116"/>
      <c r="L17" s="116"/>
      <c r="M17" s="82">
        <v>2</v>
      </c>
      <c r="N17" s="82">
        <v>4</v>
      </c>
      <c r="O17" s="83">
        <v>0</v>
      </c>
      <c r="P17" s="83">
        <v>0</v>
      </c>
      <c r="Q17" s="84">
        <f>O17*0.6+P17*0.4</f>
        <v>0</v>
      </c>
      <c r="R17" s="85">
        <f t="shared" si="0"/>
        <v>0</v>
      </c>
      <c r="S17" s="128"/>
      <c r="T17" s="170"/>
      <c r="U17" s="128"/>
      <c r="V17" s="139"/>
      <c r="W17" s="10"/>
      <c r="X17" s="10"/>
      <c r="Y17" s="14"/>
      <c r="Z17" s="14"/>
      <c r="AA17" s="14"/>
      <c r="AB17" s="26"/>
    </row>
    <row r="18" spans="1:32" ht="14.1" customHeight="1">
      <c r="A18" s="145"/>
      <c r="B18" s="147" t="s">
        <v>48</v>
      </c>
      <c r="C18" s="81" t="s">
        <v>31</v>
      </c>
      <c r="D18" s="137">
        <v>6</v>
      </c>
      <c r="E18" s="137">
        <v>12</v>
      </c>
      <c r="F18" s="116" t="s">
        <v>0</v>
      </c>
      <c r="G18" s="116"/>
      <c r="H18" s="116"/>
      <c r="I18" s="116"/>
      <c r="J18" s="116"/>
      <c r="K18" s="116"/>
      <c r="L18" s="116"/>
      <c r="M18" s="82">
        <v>2</v>
      </c>
      <c r="N18" s="82">
        <v>4</v>
      </c>
      <c r="O18" s="83">
        <v>0</v>
      </c>
      <c r="P18" s="83">
        <v>0</v>
      </c>
      <c r="Q18" s="84">
        <f t="shared" ref="Q18:Q20" si="1">O18*0.6+P18*0.4</f>
        <v>0</v>
      </c>
      <c r="R18" s="85">
        <f t="shared" ref="R18:R36" si="2">IF(Q18&gt;=10,N18,0)</f>
        <v>0</v>
      </c>
      <c r="S18" s="128">
        <f>(Q18*M18+Q19*M19+Q20*M20)/D18</f>
        <v>0</v>
      </c>
      <c r="T18" s="170">
        <f>IF(S18&gt;=10,E18,R18+R19+R20)</f>
        <v>0</v>
      </c>
      <c r="U18" s="128"/>
      <c r="V18" s="139"/>
      <c r="W18" s="27"/>
      <c r="X18" s="27"/>
      <c r="Y18" s="29"/>
      <c r="Z18" s="29"/>
      <c r="AA18" s="15"/>
      <c r="AB18" s="28"/>
      <c r="AD18" s="1"/>
      <c r="AE18" s="1"/>
      <c r="AF18" s="1"/>
    </row>
    <row r="19" spans="1:32" ht="14.1" customHeight="1">
      <c r="A19" s="145"/>
      <c r="B19" s="147"/>
      <c r="C19" s="81" t="s">
        <v>31</v>
      </c>
      <c r="D19" s="137"/>
      <c r="E19" s="137"/>
      <c r="F19" s="116" t="s">
        <v>1</v>
      </c>
      <c r="G19" s="116"/>
      <c r="H19" s="116"/>
      <c r="I19" s="116"/>
      <c r="J19" s="116"/>
      <c r="K19" s="116"/>
      <c r="L19" s="116"/>
      <c r="M19" s="82">
        <v>2</v>
      </c>
      <c r="N19" s="82">
        <v>4</v>
      </c>
      <c r="O19" s="83">
        <v>0</v>
      </c>
      <c r="P19" s="83">
        <v>0</v>
      </c>
      <c r="Q19" s="84">
        <f t="shared" si="1"/>
        <v>0</v>
      </c>
      <c r="R19" s="85">
        <f t="shared" si="2"/>
        <v>0</v>
      </c>
      <c r="S19" s="128"/>
      <c r="T19" s="170"/>
      <c r="U19" s="128"/>
      <c r="V19" s="139"/>
      <c r="W19" s="27"/>
      <c r="X19" s="27"/>
      <c r="Y19" s="29"/>
      <c r="Z19" s="29"/>
      <c r="AA19" s="15"/>
      <c r="AB19" s="28"/>
      <c r="AD19" s="1"/>
      <c r="AE19" s="1"/>
      <c r="AF19" s="1"/>
    </row>
    <row r="20" spans="1:32" ht="13.5" customHeight="1">
      <c r="A20" s="145"/>
      <c r="B20" s="147"/>
      <c r="C20" s="81" t="s">
        <v>31</v>
      </c>
      <c r="D20" s="137"/>
      <c r="E20" s="137"/>
      <c r="F20" s="116" t="s">
        <v>57</v>
      </c>
      <c r="G20" s="116"/>
      <c r="H20" s="116"/>
      <c r="I20" s="116"/>
      <c r="J20" s="116"/>
      <c r="K20" s="116"/>
      <c r="L20" s="116"/>
      <c r="M20" s="82">
        <v>2</v>
      </c>
      <c r="N20" s="82">
        <v>4</v>
      </c>
      <c r="O20" s="83">
        <v>0</v>
      </c>
      <c r="P20" s="83">
        <v>0</v>
      </c>
      <c r="Q20" s="84">
        <f t="shared" si="1"/>
        <v>0</v>
      </c>
      <c r="R20" s="85">
        <f t="shared" si="2"/>
        <v>0</v>
      </c>
      <c r="S20" s="128"/>
      <c r="T20" s="170"/>
      <c r="U20" s="128"/>
      <c r="V20" s="139"/>
      <c r="W20" s="27"/>
      <c r="X20" s="27"/>
      <c r="Y20" s="29"/>
      <c r="Z20" s="29"/>
      <c r="AA20" s="15"/>
      <c r="AB20" s="28"/>
      <c r="AD20" s="8"/>
      <c r="AE20" s="8"/>
      <c r="AF20" s="8"/>
    </row>
    <row r="21" spans="1:32" ht="14.1" customHeight="1">
      <c r="A21" s="145"/>
      <c r="B21" s="147" t="s">
        <v>50</v>
      </c>
      <c r="C21" s="81" t="s">
        <v>32</v>
      </c>
      <c r="D21" s="137">
        <v>5</v>
      </c>
      <c r="E21" s="137">
        <v>9</v>
      </c>
      <c r="F21" s="116" t="s">
        <v>58</v>
      </c>
      <c r="G21" s="116"/>
      <c r="H21" s="116"/>
      <c r="I21" s="116"/>
      <c r="J21" s="116"/>
      <c r="K21" s="116"/>
      <c r="L21" s="116"/>
      <c r="M21" s="82">
        <v>2</v>
      </c>
      <c r="N21" s="82">
        <v>3</v>
      </c>
      <c r="O21" s="84"/>
      <c r="P21" s="83">
        <v>0</v>
      </c>
      <c r="Q21" s="84">
        <f>P21</f>
        <v>0</v>
      </c>
      <c r="R21" s="85">
        <f t="shared" si="2"/>
        <v>0</v>
      </c>
      <c r="S21" s="128">
        <f>(Q21*M21+Q22*M22+Q23*M23+Q24*M24)/D21</f>
        <v>0</v>
      </c>
      <c r="T21" s="170">
        <f>IF(S21&gt;=10,E21,R21+R22+R23+R24)</f>
        <v>0</v>
      </c>
      <c r="U21" s="128"/>
      <c r="V21" s="139"/>
      <c r="W21" s="27"/>
      <c r="X21" s="27"/>
      <c r="Y21" s="29"/>
      <c r="Z21" s="29"/>
      <c r="AA21" s="15"/>
      <c r="AB21" s="28"/>
      <c r="AD21" s="9"/>
      <c r="AE21" s="179"/>
      <c r="AF21" s="8"/>
    </row>
    <row r="22" spans="1:32" ht="14.1" customHeight="1">
      <c r="A22" s="145"/>
      <c r="B22" s="147"/>
      <c r="C22" s="81" t="s">
        <v>32</v>
      </c>
      <c r="D22" s="137"/>
      <c r="E22" s="137"/>
      <c r="F22" s="116" t="s">
        <v>59</v>
      </c>
      <c r="G22" s="116"/>
      <c r="H22" s="116"/>
      <c r="I22" s="116"/>
      <c r="J22" s="116"/>
      <c r="K22" s="116"/>
      <c r="L22" s="116"/>
      <c r="M22" s="82">
        <v>1</v>
      </c>
      <c r="N22" s="82">
        <v>2</v>
      </c>
      <c r="O22" s="84"/>
      <c r="P22" s="83">
        <v>0</v>
      </c>
      <c r="Q22" s="84">
        <f t="shared" ref="Q22:Q24" si="3">P22</f>
        <v>0</v>
      </c>
      <c r="R22" s="85">
        <f t="shared" si="2"/>
        <v>0</v>
      </c>
      <c r="S22" s="128"/>
      <c r="T22" s="170"/>
      <c r="U22" s="128"/>
      <c r="V22" s="139"/>
      <c r="W22" s="27"/>
      <c r="X22" s="27"/>
      <c r="Y22" s="12"/>
      <c r="Z22" s="29"/>
      <c r="AA22" s="15"/>
      <c r="AB22" s="28"/>
      <c r="AD22" s="9"/>
      <c r="AE22" s="179"/>
      <c r="AF22" s="8"/>
    </row>
    <row r="23" spans="1:32" ht="14.1" customHeight="1">
      <c r="A23" s="145"/>
      <c r="B23" s="147"/>
      <c r="C23" s="81" t="s">
        <v>32</v>
      </c>
      <c r="D23" s="137"/>
      <c r="E23" s="137"/>
      <c r="F23" s="116" t="s">
        <v>4</v>
      </c>
      <c r="G23" s="116"/>
      <c r="H23" s="116"/>
      <c r="I23" s="116"/>
      <c r="J23" s="116"/>
      <c r="K23" s="116"/>
      <c r="L23" s="116"/>
      <c r="M23" s="82">
        <v>1</v>
      </c>
      <c r="N23" s="82">
        <v>2</v>
      </c>
      <c r="O23" s="84"/>
      <c r="P23" s="83">
        <v>0</v>
      </c>
      <c r="Q23" s="84">
        <f t="shared" si="3"/>
        <v>0</v>
      </c>
      <c r="R23" s="85">
        <f t="shared" si="2"/>
        <v>0</v>
      </c>
      <c r="S23" s="128"/>
      <c r="T23" s="170"/>
      <c r="U23" s="128"/>
      <c r="V23" s="139"/>
      <c r="W23" s="27"/>
      <c r="X23" s="31"/>
      <c r="Y23" s="29"/>
      <c r="Z23" s="12"/>
      <c r="AA23" s="15"/>
      <c r="AB23" s="28"/>
      <c r="AD23" s="9"/>
      <c r="AE23" s="179"/>
      <c r="AF23" s="8"/>
    </row>
    <row r="24" spans="1:32" ht="14.1" customHeight="1">
      <c r="A24" s="145"/>
      <c r="B24" s="147"/>
      <c r="C24" s="81" t="s">
        <v>32</v>
      </c>
      <c r="D24" s="137"/>
      <c r="E24" s="137"/>
      <c r="F24" s="116" t="s">
        <v>3</v>
      </c>
      <c r="G24" s="116"/>
      <c r="H24" s="116"/>
      <c r="I24" s="116"/>
      <c r="J24" s="116"/>
      <c r="K24" s="116"/>
      <c r="L24" s="116"/>
      <c r="M24" s="82">
        <v>1</v>
      </c>
      <c r="N24" s="82">
        <v>2</v>
      </c>
      <c r="O24" s="84"/>
      <c r="P24" s="83">
        <v>0</v>
      </c>
      <c r="Q24" s="84">
        <f t="shared" si="3"/>
        <v>0</v>
      </c>
      <c r="R24" s="85">
        <f t="shared" si="2"/>
        <v>0</v>
      </c>
      <c r="S24" s="128"/>
      <c r="T24" s="170"/>
      <c r="U24" s="128"/>
      <c r="V24" s="139"/>
      <c r="W24" s="27"/>
      <c r="X24" s="27"/>
      <c r="Y24" s="29"/>
      <c r="Z24" s="12"/>
      <c r="AA24" s="15"/>
      <c r="AB24" s="28"/>
      <c r="AD24" s="9"/>
      <c r="AE24" s="179"/>
      <c r="AF24" s="8"/>
    </row>
    <row r="25" spans="1:32" ht="16.5" customHeight="1" thickBot="1">
      <c r="A25" s="146"/>
      <c r="B25" s="75" t="s">
        <v>52</v>
      </c>
      <c r="C25" s="86" t="s">
        <v>35</v>
      </c>
      <c r="D25" s="87">
        <v>1</v>
      </c>
      <c r="E25" s="87">
        <v>1</v>
      </c>
      <c r="F25" s="119" t="s">
        <v>6</v>
      </c>
      <c r="G25" s="119"/>
      <c r="H25" s="119"/>
      <c r="I25" s="119"/>
      <c r="J25" s="119"/>
      <c r="K25" s="119"/>
      <c r="L25" s="119"/>
      <c r="M25" s="87">
        <v>1</v>
      </c>
      <c r="N25" s="87">
        <v>1</v>
      </c>
      <c r="O25" s="88">
        <v>0</v>
      </c>
      <c r="P25" s="90"/>
      <c r="Q25" s="90">
        <f>O25</f>
        <v>0</v>
      </c>
      <c r="R25" s="89">
        <f t="shared" si="2"/>
        <v>0</v>
      </c>
      <c r="S25" s="90">
        <f>Q25*M25/D25</f>
        <v>0</v>
      </c>
      <c r="T25" s="89">
        <f>IF(S25&gt;=10,E25,R25)</f>
        <v>0</v>
      </c>
      <c r="U25" s="173"/>
      <c r="V25" s="140"/>
      <c r="W25" s="70"/>
      <c r="X25" s="70"/>
      <c r="Y25" s="71"/>
      <c r="Z25" s="69"/>
      <c r="AA25" s="68"/>
      <c r="AB25" s="72"/>
      <c r="AD25" s="6"/>
      <c r="AE25" s="7"/>
      <c r="AF25" s="5"/>
    </row>
    <row r="26" spans="1:32" ht="7.5" customHeight="1" thickBot="1">
      <c r="A26" s="91"/>
      <c r="B26" s="92"/>
      <c r="C26" s="93"/>
      <c r="D26" s="94"/>
      <c r="E26" s="94"/>
      <c r="F26" s="95"/>
      <c r="G26" s="95"/>
      <c r="H26" s="95"/>
      <c r="I26" s="95"/>
      <c r="J26" s="95"/>
      <c r="K26" s="95"/>
      <c r="L26" s="95"/>
      <c r="M26" s="94"/>
      <c r="N26" s="94"/>
      <c r="O26" s="96"/>
      <c r="P26" s="96"/>
      <c r="Q26" s="96"/>
      <c r="R26" s="97"/>
      <c r="S26" s="96"/>
      <c r="T26" s="97"/>
      <c r="U26" s="96"/>
      <c r="V26" s="97"/>
      <c r="W26" s="38"/>
      <c r="X26" s="38"/>
      <c r="Y26" s="39"/>
      <c r="Z26" s="42"/>
      <c r="AA26" s="41"/>
      <c r="AB26" s="40"/>
      <c r="AD26" s="6"/>
      <c r="AE26" s="37"/>
      <c r="AF26" s="5"/>
    </row>
    <row r="27" spans="1:32" ht="14.25" customHeight="1">
      <c r="A27" s="144" t="s">
        <v>34</v>
      </c>
      <c r="B27" s="152" t="s">
        <v>15</v>
      </c>
      <c r="C27" s="76" t="s">
        <v>33</v>
      </c>
      <c r="D27" s="154">
        <v>2</v>
      </c>
      <c r="E27" s="154">
        <f>N27+N28</f>
        <v>2</v>
      </c>
      <c r="F27" s="117" t="s">
        <v>60</v>
      </c>
      <c r="G27" s="117"/>
      <c r="H27" s="117"/>
      <c r="I27" s="117"/>
      <c r="J27" s="117"/>
      <c r="K27" s="117"/>
      <c r="L27" s="117"/>
      <c r="M27" s="98">
        <v>1</v>
      </c>
      <c r="N27" s="98">
        <v>1</v>
      </c>
      <c r="O27" s="78">
        <v>0</v>
      </c>
      <c r="P27" s="188"/>
      <c r="Q27" s="79">
        <f>O27</f>
        <v>0</v>
      </c>
      <c r="R27" s="80">
        <f t="shared" ref="R27:R30" si="4">IF(Q27&gt;=10,N27,0)</f>
        <v>0</v>
      </c>
      <c r="S27" s="129">
        <f>(Q27*M27+Q28*M28)/D27</f>
        <v>0</v>
      </c>
      <c r="T27" s="155">
        <f>IF(S27&gt;=10,E27,R27+R28)</f>
        <v>0</v>
      </c>
      <c r="U27" s="129">
        <f>(S27*D27+S29*D29+S31*D31+S33*D33+S36*D36)/(D27+D29+D31+D33+D36)</f>
        <v>0</v>
      </c>
      <c r="V27" s="141">
        <f>IF(U27&gt;=10,30,T27+T29+T31+T33+T36)</f>
        <v>0</v>
      </c>
      <c r="W27" s="70"/>
      <c r="X27" s="70"/>
      <c r="Y27" s="71"/>
      <c r="Z27" s="69"/>
      <c r="AA27" s="68"/>
      <c r="AB27" s="72"/>
      <c r="AD27" s="6"/>
      <c r="AE27" s="73"/>
      <c r="AF27" s="5"/>
    </row>
    <row r="28" spans="1:32" ht="14.25" customHeight="1">
      <c r="A28" s="145"/>
      <c r="B28" s="153"/>
      <c r="C28" s="81" t="s">
        <v>33</v>
      </c>
      <c r="D28" s="148"/>
      <c r="E28" s="148"/>
      <c r="F28" s="116" t="s">
        <v>14</v>
      </c>
      <c r="G28" s="116"/>
      <c r="H28" s="116"/>
      <c r="I28" s="116"/>
      <c r="J28" s="116"/>
      <c r="K28" s="116"/>
      <c r="L28" s="116"/>
      <c r="M28" s="99">
        <v>1</v>
      </c>
      <c r="N28" s="99">
        <v>1</v>
      </c>
      <c r="O28" s="83">
        <v>0</v>
      </c>
      <c r="P28" s="100"/>
      <c r="Q28" s="84">
        <f>O28</f>
        <v>0</v>
      </c>
      <c r="R28" s="85">
        <f t="shared" si="4"/>
        <v>0</v>
      </c>
      <c r="S28" s="130"/>
      <c r="T28" s="126"/>
      <c r="U28" s="130"/>
      <c r="V28" s="142"/>
      <c r="W28" s="70"/>
      <c r="X28" s="70"/>
      <c r="Y28" s="71"/>
      <c r="Z28" s="69"/>
      <c r="AA28" s="68"/>
      <c r="AB28" s="72"/>
      <c r="AD28" s="6"/>
      <c r="AE28" s="73"/>
      <c r="AF28" s="5"/>
    </row>
    <row r="29" spans="1:32" ht="14.1" customHeight="1">
      <c r="A29" s="145"/>
      <c r="B29" s="153" t="s">
        <v>54</v>
      </c>
      <c r="C29" s="81" t="s">
        <v>31</v>
      </c>
      <c r="D29" s="148">
        <v>5</v>
      </c>
      <c r="E29" s="148">
        <f>N29+N30</f>
        <v>10</v>
      </c>
      <c r="F29" s="116" t="s">
        <v>12</v>
      </c>
      <c r="G29" s="116"/>
      <c r="H29" s="116"/>
      <c r="I29" s="116"/>
      <c r="J29" s="116"/>
      <c r="K29" s="116"/>
      <c r="L29" s="116"/>
      <c r="M29" s="99">
        <v>3</v>
      </c>
      <c r="N29" s="99">
        <v>6</v>
      </c>
      <c r="O29" s="83">
        <v>0</v>
      </c>
      <c r="P29" s="83">
        <v>0</v>
      </c>
      <c r="Q29" s="84">
        <f>0.6*O29+0.4*P29</f>
        <v>0</v>
      </c>
      <c r="R29" s="85">
        <f t="shared" si="4"/>
        <v>0</v>
      </c>
      <c r="S29" s="130">
        <f>(Q29*M29+Q30*M30)/D29</f>
        <v>0</v>
      </c>
      <c r="T29" s="125">
        <f>IF(S29&gt;=10,E29,R29+R30)</f>
        <v>0</v>
      </c>
      <c r="U29" s="130"/>
      <c r="V29" s="142"/>
      <c r="W29" s="17"/>
      <c r="X29" s="17"/>
      <c r="Y29" s="178"/>
      <c r="Z29" s="178"/>
      <c r="AA29" s="178"/>
    </row>
    <row r="30" spans="1:32" ht="14.1" customHeight="1">
      <c r="A30" s="145"/>
      <c r="B30" s="153"/>
      <c r="C30" s="81" t="s">
        <v>31</v>
      </c>
      <c r="D30" s="148"/>
      <c r="E30" s="148"/>
      <c r="F30" s="116" t="s">
        <v>13</v>
      </c>
      <c r="G30" s="116"/>
      <c r="H30" s="116"/>
      <c r="I30" s="116"/>
      <c r="J30" s="116"/>
      <c r="K30" s="116"/>
      <c r="L30" s="116"/>
      <c r="M30" s="99">
        <v>2</v>
      </c>
      <c r="N30" s="99">
        <v>4</v>
      </c>
      <c r="O30" s="83">
        <v>0</v>
      </c>
      <c r="P30" s="83">
        <v>0</v>
      </c>
      <c r="Q30" s="84">
        <f>O30*0.6+P30*0.4</f>
        <v>0</v>
      </c>
      <c r="R30" s="85">
        <f t="shared" si="4"/>
        <v>0</v>
      </c>
      <c r="S30" s="130"/>
      <c r="T30" s="126"/>
      <c r="U30" s="130"/>
      <c r="V30" s="142"/>
      <c r="W30" s="11"/>
      <c r="X30" s="11"/>
      <c r="Y30" s="11"/>
      <c r="Z30" s="11"/>
      <c r="AA30" s="11"/>
    </row>
    <row r="31" spans="1:32" ht="14.25" customHeight="1">
      <c r="A31" s="145"/>
      <c r="B31" s="153" t="s">
        <v>53</v>
      </c>
      <c r="C31" s="81" t="s">
        <v>31</v>
      </c>
      <c r="D31" s="148">
        <v>4</v>
      </c>
      <c r="E31" s="148">
        <f>N31+N32</f>
        <v>8</v>
      </c>
      <c r="F31" s="116" t="s">
        <v>10</v>
      </c>
      <c r="G31" s="116"/>
      <c r="H31" s="116"/>
      <c r="I31" s="116"/>
      <c r="J31" s="116"/>
      <c r="K31" s="116"/>
      <c r="L31" s="116"/>
      <c r="M31" s="99">
        <v>2</v>
      </c>
      <c r="N31" s="99">
        <v>4</v>
      </c>
      <c r="O31" s="83">
        <v>0</v>
      </c>
      <c r="P31" s="83">
        <v>0</v>
      </c>
      <c r="Q31" s="84">
        <f>0.6*O31+0.4*P31</f>
        <v>0</v>
      </c>
      <c r="R31" s="85">
        <f t="shared" si="2"/>
        <v>0</v>
      </c>
      <c r="S31" s="130">
        <f>(Q31*M31+Q32*M32)/D31</f>
        <v>0</v>
      </c>
      <c r="T31" s="125">
        <f>IF(S31&gt;=10,E31,R31+R32)</f>
        <v>0</v>
      </c>
      <c r="U31" s="130"/>
      <c r="V31" s="142"/>
      <c r="W31" s="187"/>
      <c r="X31" s="174"/>
      <c r="Y31" s="11"/>
      <c r="Z31" s="18"/>
      <c r="AA31" s="11"/>
      <c r="AC31" s="177"/>
    </row>
    <row r="32" spans="1:32" ht="14.1" customHeight="1">
      <c r="A32" s="145"/>
      <c r="B32" s="153"/>
      <c r="C32" s="81" t="s">
        <v>31</v>
      </c>
      <c r="D32" s="148"/>
      <c r="E32" s="148"/>
      <c r="F32" s="116" t="s">
        <v>11</v>
      </c>
      <c r="G32" s="116"/>
      <c r="H32" s="116"/>
      <c r="I32" s="116"/>
      <c r="J32" s="116"/>
      <c r="K32" s="116"/>
      <c r="L32" s="116"/>
      <c r="M32" s="99">
        <v>2</v>
      </c>
      <c r="N32" s="99">
        <v>4</v>
      </c>
      <c r="O32" s="83">
        <v>0</v>
      </c>
      <c r="P32" s="83">
        <v>0</v>
      </c>
      <c r="Q32" s="84">
        <f>0.6*O32+0.4*P32</f>
        <v>0</v>
      </c>
      <c r="R32" s="85">
        <f t="shared" si="2"/>
        <v>0</v>
      </c>
      <c r="S32" s="130"/>
      <c r="T32" s="125"/>
      <c r="U32" s="130"/>
      <c r="V32" s="142"/>
      <c r="W32" s="74"/>
      <c r="X32" s="74"/>
      <c r="Y32" s="11"/>
      <c r="Z32" s="11"/>
      <c r="AA32" s="11"/>
      <c r="AC32" s="177"/>
    </row>
    <row r="33" spans="1:25" ht="14.1" customHeight="1">
      <c r="A33" s="145"/>
      <c r="B33" s="153" t="s">
        <v>9</v>
      </c>
      <c r="C33" s="81" t="s">
        <v>32</v>
      </c>
      <c r="D33" s="148">
        <v>5</v>
      </c>
      <c r="E33" s="148">
        <f>N33+N34+N35</f>
        <v>9</v>
      </c>
      <c r="F33" s="116" t="s">
        <v>61</v>
      </c>
      <c r="G33" s="116"/>
      <c r="H33" s="116"/>
      <c r="I33" s="116"/>
      <c r="J33" s="116"/>
      <c r="K33" s="116"/>
      <c r="L33" s="116"/>
      <c r="M33" s="99">
        <v>2</v>
      </c>
      <c r="N33" s="99">
        <v>3</v>
      </c>
      <c r="O33" s="100"/>
      <c r="P33" s="83">
        <v>0</v>
      </c>
      <c r="Q33" s="84">
        <f>P33</f>
        <v>0</v>
      </c>
      <c r="R33" s="85">
        <f t="shared" si="2"/>
        <v>0</v>
      </c>
      <c r="S33" s="130">
        <f>(Q33*M33+Q34*M34+Q35*M35)/D33</f>
        <v>0</v>
      </c>
      <c r="T33" s="125">
        <f>IF(S33&gt;=10,E33,R33+R34+R35)</f>
        <v>0</v>
      </c>
      <c r="U33" s="130"/>
      <c r="V33" s="142"/>
    </row>
    <row r="34" spans="1:25" ht="14.1" customHeight="1">
      <c r="A34" s="145"/>
      <c r="B34" s="153"/>
      <c r="C34" s="81" t="s">
        <v>32</v>
      </c>
      <c r="D34" s="148"/>
      <c r="E34" s="148"/>
      <c r="F34" s="116" t="s">
        <v>62</v>
      </c>
      <c r="G34" s="116"/>
      <c r="H34" s="116"/>
      <c r="I34" s="116"/>
      <c r="J34" s="116"/>
      <c r="K34" s="116"/>
      <c r="L34" s="116"/>
      <c r="M34" s="99">
        <v>1</v>
      </c>
      <c r="N34" s="99">
        <v>2</v>
      </c>
      <c r="O34" s="83">
        <v>0</v>
      </c>
      <c r="P34" s="189"/>
      <c r="Q34" s="84">
        <f>O34</f>
        <v>0</v>
      </c>
      <c r="R34" s="85">
        <f t="shared" si="2"/>
        <v>0</v>
      </c>
      <c r="S34" s="130"/>
      <c r="T34" s="126"/>
      <c r="U34" s="130"/>
      <c r="V34" s="142"/>
    </row>
    <row r="35" spans="1:25" ht="14.1" customHeight="1">
      <c r="A35" s="145"/>
      <c r="B35" s="153"/>
      <c r="C35" s="81" t="s">
        <v>32</v>
      </c>
      <c r="D35" s="148"/>
      <c r="E35" s="148"/>
      <c r="F35" s="186" t="s">
        <v>63</v>
      </c>
      <c r="G35" s="116"/>
      <c r="H35" s="116"/>
      <c r="I35" s="116"/>
      <c r="J35" s="116"/>
      <c r="K35" s="116"/>
      <c r="L35" s="116"/>
      <c r="M35" s="99">
        <v>2</v>
      </c>
      <c r="N35" s="99">
        <v>4</v>
      </c>
      <c r="O35" s="189"/>
      <c r="P35" s="83">
        <v>0</v>
      </c>
      <c r="Q35" s="84">
        <f>P35</f>
        <v>0</v>
      </c>
      <c r="R35" s="85">
        <f t="shared" si="2"/>
        <v>0</v>
      </c>
      <c r="S35" s="130"/>
      <c r="T35" s="126"/>
      <c r="U35" s="130"/>
      <c r="V35" s="142"/>
    </row>
    <row r="36" spans="1:25" ht="14.1" customHeight="1" thickBot="1">
      <c r="A36" s="146"/>
      <c r="B36" s="101" t="s">
        <v>16</v>
      </c>
      <c r="C36" s="86" t="s">
        <v>35</v>
      </c>
      <c r="D36" s="102">
        <v>1</v>
      </c>
      <c r="E36" s="102">
        <f>N36</f>
        <v>1</v>
      </c>
      <c r="F36" s="119" t="s">
        <v>19</v>
      </c>
      <c r="G36" s="119"/>
      <c r="H36" s="119"/>
      <c r="I36" s="119"/>
      <c r="J36" s="119"/>
      <c r="K36" s="119"/>
      <c r="L36" s="119"/>
      <c r="M36" s="103">
        <v>1</v>
      </c>
      <c r="N36" s="103">
        <v>1</v>
      </c>
      <c r="O36" s="88">
        <v>0</v>
      </c>
      <c r="P36" s="104"/>
      <c r="Q36" s="90">
        <f>O36</f>
        <v>0</v>
      </c>
      <c r="R36" s="89">
        <f t="shared" si="2"/>
        <v>0</v>
      </c>
      <c r="S36" s="105">
        <f>Q36*M36/D36</f>
        <v>0</v>
      </c>
      <c r="T36" s="106">
        <f>IF(S36&gt;=10,E36,R36)</f>
        <v>0</v>
      </c>
      <c r="U36" s="190"/>
      <c r="V36" s="143"/>
    </row>
    <row r="37" spans="1:25" ht="6" customHeight="1">
      <c r="A37" s="48"/>
      <c r="B37" s="57"/>
      <c r="C37" s="49"/>
      <c r="D37" s="50"/>
      <c r="E37" s="50"/>
      <c r="F37" s="51"/>
      <c r="G37" s="51"/>
      <c r="H37" s="51"/>
      <c r="I37" s="51"/>
      <c r="J37" s="51"/>
      <c r="K37" s="51"/>
      <c r="L37" s="51"/>
      <c r="M37" s="52"/>
      <c r="N37" s="52"/>
      <c r="O37" s="51"/>
      <c r="P37" s="51"/>
      <c r="Q37" s="52"/>
      <c r="R37" s="52"/>
      <c r="S37" s="51"/>
      <c r="T37" s="52"/>
      <c r="U37" s="51"/>
      <c r="V37" s="51"/>
    </row>
    <row r="38" spans="1:25" ht="14.1" customHeight="1">
      <c r="A38" s="122"/>
      <c r="B38" s="122"/>
      <c r="C38" s="122"/>
      <c r="D38" s="122"/>
      <c r="E38" s="122"/>
      <c r="F38" s="122"/>
      <c r="G38" s="122"/>
      <c r="H38" s="123"/>
      <c r="I38" s="123"/>
      <c r="J38" s="53"/>
      <c r="K38" s="121"/>
      <c r="L38" s="121"/>
      <c r="M38" s="121"/>
      <c r="N38" s="121"/>
      <c r="O38" s="121"/>
      <c r="P38" s="121"/>
      <c r="Q38" s="121"/>
      <c r="R38" s="121"/>
      <c r="S38" s="120"/>
      <c r="T38" s="120"/>
      <c r="U38" s="120"/>
      <c r="V38" s="120"/>
      <c r="W38" s="21"/>
      <c r="X38" s="21"/>
      <c r="Y38" s="21"/>
    </row>
    <row r="39" spans="1:25" ht="11.25" customHeight="1">
      <c r="A39" s="54"/>
      <c r="B39" s="54"/>
      <c r="C39" s="55"/>
      <c r="D39" s="55"/>
      <c r="E39" s="55"/>
      <c r="F39" s="54"/>
      <c r="G39" s="54"/>
      <c r="H39" s="54"/>
      <c r="I39" s="54"/>
      <c r="J39" s="54"/>
      <c r="K39" s="56"/>
      <c r="L39" s="56"/>
      <c r="M39" s="56"/>
      <c r="N39" s="56"/>
      <c r="O39" s="56"/>
      <c r="P39" s="56"/>
      <c r="Q39" s="55"/>
      <c r="R39" s="55"/>
      <c r="S39" s="54"/>
      <c r="T39" s="55"/>
      <c r="U39" s="48"/>
      <c r="V39" s="48"/>
      <c r="Y39" s="25"/>
    </row>
    <row r="40" spans="1:25" s="47" customFormat="1" ht="14.1" customHeight="1">
      <c r="A40" s="48"/>
      <c r="B40" s="111" t="s">
        <v>44</v>
      </c>
      <c r="C40" s="111"/>
      <c r="D40" s="114">
        <f>(U14+U27)/2</f>
        <v>0</v>
      </c>
      <c r="E40" s="114"/>
      <c r="F40" s="112" t="s">
        <v>45</v>
      </c>
      <c r="G40" s="112"/>
      <c r="H40" s="112"/>
      <c r="I40" s="112"/>
      <c r="J40" s="112">
        <f>IF(D40&gt;=10,60,V14+V27)</f>
        <v>0</v>
      </c>
      <c r="K40" s="112"/>
      <c r="L40" s="67"/>
      <c r="M40" s="67"/>
      <c r="N40" s="67"/>
      <c r="O40" s="113" t="s">
        <v>46</v>
      </c>
      <c r="P40" s="113"/>
      <c r="Q40" s="113"/>
      <c r="R40" s="115" t="str">
        <f>IF(J40&gt;=60,"Admis (e)","Ajourné (e)")</f>
        <v>Ajourné (e)</v>
      </c>
      <c r="S40" s="115"/>
      <c r="T40" s="115"/>
      <c r="U40" s="48"/>
      <c r="V40" s="48"/>
    </row>
    <row r="41" spans="1:25" ht="14.1" customHeight="1">
      <c r="A41" s="58"/>
      <c r="B41" s="58"/>
      <c r="C41" s="58"/>
      <c r="D41" s="55"/>
      <c r="E41" s="55"/>
      <c r="F41" s="54"/>
      <c r="G41" s="54"/>
      <c r="H41" s="54"/>
      <c r="I41" s="54"/>
      <c r="J41" s="54"/>
      <c r="K41" s="56"/>
      <c r="L41" s="56"/>
      <c r="M41" s="56"/>
      <c r="N41" s="56"/>
      <c r="O41" s="56"/>
      <c r="P41" s="56"/>
      <c r="Q41" s="55"/>
      <c r="R41" s="59"/>
      <c r="S41" s="60"/>
      <c r="T41" s="61"/>
      <c r="U41" s="60"/>
      <c r="V41" s="54"/>
      <c r="W41" s="21"/>
      <c r="X41" s="21"/>
      <c r="Y41" s="21"/>
    </row>
    <row r="42" spans="1:25">
      <c r="A42" s="21"/>
      <c r="B42" s="21"/>
      <c r="C42" s="22"/>
      <c r="D42" s="22"/>
      <c r="E42" s="22"/>
      <c r="F42" s="21"/>
      <c r="G42" s="21"/>
      <c r="H42" s="21"/>
      <c r="I42" s="21"/>
      <c r="J42" s="21"/>
      <c r="K42" s="23"/>
      <c r="L42" s="23"/>
      <c r="M42" s="23"/>
      <c r="N42" s="23"/>
      <c r="O42" s="23"/>
      <c r="P42" s="23"/>
      <c r="Q42" s="22"/>
      <c r="R42" s="22"/>
      <c r="S42" s="21"/>
      <c r="T42" s="22"/>
      <c r="U42" s="24"/>
      <c r="V42" s="23"/>
      <c r="W42" s="32"/>
      <c r="X42" s="25"/>
      <c r="Y42" s="25"/>
    </row>
    <row r="43" spans="1:25">
      <c r="A43" s="21"/>
      <c r="B43" s="21"/>
      <c r="C43" s="22"/>
      <c r="D43" s="22"/>
      <c r="E43" s="22"/>
      <c r="F43" s="21"/>
      <c r="G43" s="21"/>
      <c r="H43" s="21"/>
      <c r="I43" s="21"/>
      <c r="J43" s="21"/>
      <c r="K43" s="23"/>
      <c r="L43" s="23"/>
      <c r="M43" s="23"/>
      <c r="N43" s="23"/>
      <c r="O43" s="23"/>
      <c r="P43" s="23"/>
      <c r="Q43" s="22"/>
      <c r="R43" s="22"/>
      <c r="S43" s="21"/>
      <c r="T43" s="22"/>
      <c r="U43" s="118"/>
      <c r="V43" s="118"/>
      <c r="W43" s="118"/>
      <c r="X43" s="118"/>
      <c r="Y43" s="21"/>
    </row>
    <row r="44" spans="1:25">
      <c r="A44" s="25"/>
      <c r="B44" s="25"/>
      <c r="C44" s="25"/>
      <c r="D44" s="22"/>
      <c r="E44" s="22"/>
      <c r="F44" s="21"/>
      <c r="G44" s="21"/>
      <c r="H44" s="21"/>
      <c r="I44" s="21"/>
      <c r="J44" s="21"/>
      <c r="K44" s="23"/>
      <c r="L44" s="23"/>
      <c r="M44" s="23"/>
      <c r="N44" s="23"/>
      <c r="O44" s="23"/>
      <c r="P44" s="23"/>
      <c r="Q44" s="22"/>
      <c r="R44" s="22"/>
      <c r="S44" s="21"/>
      <c r="T44" s="22"/>
      <c r="U44" s="21"/>
      <c r="V44" s="21"/>
      <c r="W44" s="21"/>
      <c r="X44" s="21"/>
      <c r="Y44" s="21"/>
    </row>
  </sheetData>
  <sheetProtection password="C6EC" sheet="1" objects="1" scenarios="1"/>
  <mergeCells count="107">
    <mergeCell ref="B29:B30"/>
    <mergeCell ref="D29:D30"/>
    <mergeCell ref="E29:E30"/>
    <mergeCell ref="F29:L29"/>
    <mergeCell ref="S29:S30"/>
    <mergeCell ref="T29:T30"/>
    <mergeCell ref="F30:L30"/>
    <mergeCell ref="U27:U36"/>
    <mergeCell ref="V27:V36"/>
    <mergeCell ref="A14:A25"/>
    <mergeCell ref="B27:B28"/>
    <mergeCell ref="D27:D28"/>
    <mergeCell ref="E27:E28"/>
    <mergeCell ref="F27:L27"/>
    <mergeCell ref="S27:S28"/>
    <mergeCell ref="T27:T28"/>
    <mergeCell ref="F28:L28"/>
    <mergeCell ref="A27:A36"/>
    <mergeCell ref="U14:U25"/>
    <mergeCell ref="V14:V25"/>
    <mergeCell ref="AC31:AC32"/>
    <mergeCell ref="AE21:AE22"/>
    <mergeCell ref="AE23:AE24"/>
    <mergeCell ref="Y29:AA29"/>
    <mergeCell ref="W31:X31"/>
    <mergeCell ref="B18:B20"/>
    <mergeCell ref="X10:AB10"/>
    <mergeCell ref="F33:L33"/>
    <mergeCell ref="F34:L34"/>
    <mergeCell ref="F35:L35"/>
    <mergeCell ref="F36:L36"/>
    <mergeCell ref="B33:B35"/>
    <mergeCell ref="D33:D35"/>
    <mergeCell ref="E33:E35"/>
    <mergeCell ref="B14:B15"/>
    <mergeCell ref="D14:D15"/>
    <mergeCell ref="E14:E15"/>
    <mergeCell ref="F13:L13"/>
    <mergeCell ref="F11:N12"/>
    <mergeCell ref="B11:E12"/>
    <mergeCell ref="C10:E10"/>
    <mergeCell ref="T18:T20"/>
    <mergeCell ref="T21:T24"/>
    <mergeCell ref="B1:S1"/>
    <mergeCell ref="B5:S5"/>
    <mergeCell ref="B7:C7"/>
    <mergeCell ref="B2:S2"/>
    <mergeCell ref="F14:L14"/>
    <mergeCell ref="S14:S15"/>
    <mergeCell ref="T14:T15"/>
    <mergeCell ref="F15:L15"/>
    <mergeCell ref="B16:B17"/>
    <mergeCell ref="D16:D17"/>
    <mergeCell ref="E16:E17"/>
    <mergeCell ref="F16:L16"/>
    <mergeCell ref="S16:S17"/>
    <mergeCell ref="T16:T17"/>
    <mergeCell ref="F17:L17"/>
    <mergeCell ref="B3:S3"/>
    <mergeCell ref="B4:S4"/>
    <mergeCell ref="T33:T35"/>
    <mergeCell ref="S18:S20"/>
    <mergeCell ref="S21:S24"/>
    <mergeCell ref="S31:S32"/>
    <mergeCell ref="O11:V11"/>
    <mergeCell ref="S12:T12"/>
    <mergeCell ref="U12:V12"/>
    <mergeCell ref="O12:R12"/>
    <mergeCell ref="D21:D24"/>
    <mergeCell ref="E21:E24"/>
    <mergeCell ref="S33:S35"/>
    <mergeCell ref="U43:X43"/>
    <mergeCell ref="F25:L25"/>
    <mergeCell ref="F31:L31"/>
    <mergeCell ref="F32:L32"/>
    <mergeCell ref="U38:V38"/>
    <mergeCell ref="S38:T38"/>
    <mergeCell ref="K38:R38"/>
    <mergeCell ref="A38:G38"/>
    <mergeCell ref="H38:I38"/>
    <mergeCell ref="B21:B24"/>
    <mergeCell ref="D18:D20"/>
    <mergeCell ref="E18:E20"/>
    <mergeCell ref="B31:B32"/>
    <mergeCell ref="D31:D32"/>
    <mergeCell ref="E31:E32"/>
    <mergeCell ref="E7:H7"/>
    <mergeCell ref="I7:J7"/>
    <mergeCell ref="K7:N7"/>
    <mergeCell ref="P7:S7"/>
    <mergeCell ref="B9:C9"/>
    <mergeCell ref="B40:C40"/>
    <mergeCell ref="J40:K40"/>
    <mergeCell ref="O40:Q40"/>
    <mergeCell ref="D40:E40"/>
    <mergeCell ref="R40:T40"/>
    <mergeCell ref="F40:I40"/>
    <mergeCell ref="F21:L21"/>
    <mergeCell ref="F22:L22"/>
    <mergeCell ref="F23:L23"/>
    <mergeCell ref="F24:L24"/>
    <mergeCell ref="F18:L18"/>
    <mergeCell ref="F19:L19"/>
    <mergeCell ref="F20:L20"/>
    <mergeCell ref="R10:U10"/>
    <mergeCell ref="F10:P10"/>
    <mergeCell ref="T31:T32"/>
  </mergeCells>
  <dataValidations count="1">
    <dataValidation type="list" allowBlank="1" showInputMessage="1" showErrorMessage="1" sqref="E6:F6 WVM6:WVN6 WLQ6:WLR6 WBU6:WBV6 VRY6:VRZ6 VIC6:VID6 UYG6:UYH6 UOK6:UOL6 UEO6:UEP6 TUS6:TUT6 TKW6:TKX6 TBA6:TBB6 SRE6:SRF6 SHI6:SHJ6 RXM6:RXN6 RNQ6:RNR6 RDU6:RDV6 QTY6:QTZ6 QKC6:QKD6 QAG6:QAH6 PQK6:PQL6 PGO6:PGP6 OWS6:OWT6 OMW6:OMX6 ODA6:ODB6 NTE6:NTF6 NJI6:NJJ6 MZM6:MZN6 MPQ6:MPR6 MFU6:MFV6 LVY6:LVZ6 LMC6:LMD6 LCG6:LCH6 KSK6:KSL6 KIO6:KIP6 JYS6:JYT6 JOW6:JOX6 JFA6:JFB6 IVE6:IVF6 ILI6:ILJ6 IBM6:IBN6 HRQ6:HRR6 HHU6:HHV6 GXY6:GXZ6 GOC6:GOD6 GEG6:GEH6 FUK6:FUL6 FKO6:FKP6 FAS6:FAT6 EQW6:EQX6 EHA6:EHB6 DXE6:DXF6 DNI6:DNJ6 DDM6:DDN6 CTQ6:CTR6 CJU6:CJV6 BZY6:BZZ6 BQC6:BQD6 BGG6:BGH6 AWK6:AWL6 AMO6:AMP6 ACS6:ACT6 SW6:SX6 JA6:JB6">
      <formula1>#REF!</formula1>
    </dataValidation>
  </dataValidations>
  <pageMargins left="0.39370078740157483" right="3.937007874015748E-2" top="0.19685039370078741" bottom="0.19685039370078741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belmahi</dc:creator>
  <cp:lastModifiedBy>ZIDOUR</cp:lastModifiedBy>
  <cp:lastPrinted>2017-04-08T05:46:26Z</cp:lastPrinted>
  <dcterms:created xsi:type="dcterms:W3CDTF">2017-01-08T14:30:48Z</dcterms:created>
  <dcterms:modified xsi:type="dcterms:W3CDTF">2017-04-08T05:46:56Z</dcterms:modified>
</cp:coreProperties>
</file>